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8195" windowHeight="8505"/>
  </bookViews>
  <sheets>
    <sheet name="Gp budget 2013" sheetId="1" r:id="rId1"/>
    <sheet name="GP årsafslutning" sheetId="2" r:id="rId2"/>
    <sheet name="vejlaug aslutning" sheetId="3" r:id="rId3"/>
  </sheets>
  <calcPr calcId="114210"/>
</workbook>
</file>

<file path=xl/calcChain.xml><?xml version="1.0" encoding="utf-8"?>
<calcChain xmlns="http://schemas.openxmlformats.org/spreadsheetml/2006/main">
  <c r="F9" i="3"/>
  <c r="E16"/>
  <c r="F18"/>
  <c r="G22"/>
  <c r="G25"/>
  <c r="C25"/>
  <c r="F8" i="2"/>
  <c r="D11"/>
  <c r="D20"/>
  <c r="D21"/>
  <c r="F22"/>
  <c r="G43"/>
  <c r="G44"/>
  <c r="C44"/>
  <c r="E26"/>
  <c r="E27"/>
  <c r="E29"/>
  <c r="E35"/>
  <c r="G8"/>
  <c r="E21"/>
  <c r="G22"/>
  <c r="E6" i="1"/>
  <c r="F21"/>
  <c r="F12"/>
  <c r="E8"/>
  <c r="E22"/>
  <c r="F8"/>
  <c r="F22"/>
  <c r="F23"/>
  <c r="E23"/>
</calcChain>
</file>

<file path=xl/sharedStrings.xml><?xml version="1.0" encoding="utf-8"?>
<sst xmlns="http://schemas.openxmlformats.org/spreadsheetml/2006/main" count="116" uniqueCount="77">
  <si>
    <t>Indtægter</t>
  </si>
  <si>
    <t>Vejvedligehold - Pilekæret</t>
  </si>
  <si>
    <t>Ansvarsforsikring</t>
  </si>
  <si>
    <t>Fastelavn + gen.forsamling</t>
  </si>
  <si>
    <t>Udelys</t>
  </si>
  <si>
    <t xml:space="preserve"> </t>
  </si>
  <si>
    <t>Møder og administration</t>
  </si>
  <si>
    <t>Omkostninger</t>
  </si>
  <si>
    <t>Resultat</t>
  </si>
  <si>
    <t>Frigørelsesgebyr</t>
  </si>
  <si>
    <t>Grundejerforeningen Pilekæret</t>
  </si>
  <si>
    <t xml:space="preserve">I alt </t>
  </si>
  <si>
    <t>I alt</t>
  </si>
  <si>
    <t>Vedligeholdelse - klynger</t>
  </si>
  <si>
    <t>Bankgebyr</t>
  </si>
  <si>
    <t>Overført til klyngekonti</t>
  </si>
  <si>
    <t>Generalforsamlingen fastsætter kontingentet og er fri til at fastsætte et kontingent, som er højere end det budgetterede.</t>
  </si>
  <si>
    <t>Vejfest mv.</t>
  </si>
  <si>
    <t>Snerydning af Pilekæret</t>
  </si>
  <si>
    <t>Snerydning af p-pladser</t>
  </si>
  <si>
    <t>2013 budget</t>
  </si>
  <si>
    <t>2012 resultat</t>
  </si>
  <si>
    <t>Kontingenter 23 parceller @ 2.400</t>
  </si>
  <si>
    <t>Forslag til budget for 2013</t>
  </si>
  <si>
    <t>Resultatopgørelse 1. jan. 2012 - 31. dec. 2012</t>
  </si>
  <si>
    <t>Faktisk</t>
  </si>
  <si>
    <t>Budget</t>
  </si>
  <si>
    <t>Kontingenter 23 parceller @ 2.200</t>
  </si>
  <si>
    <t>Vejvedligehold</t>
  </si>
  <si>
    <t>Snerydning af vejen</t>
  </si>
  <si>
    <t>Snerydning - p-pladser (GF)</t>
  </si>
  <si>
    <t>Vejfest</t>
  </si>
  <si>
    <t>Vedligeholdelse (klynger)</t>
  </si>
  <si>
    <t>Forbrug på klyngekonti</t>
  </si>
  <si>
    <t>Bevægelser på bankkonto</t>
  </si>
  <si>
    <t>Likvider 1. jan. 2012</t>
  </si>
  <si>
    <t>Kontigentindtægter og frigørelse</t>
  </si>
  <si>
    <t>(+)</t>
  </si>
  <si>
    <t>Indbetaling til vejlaug (lige side)</t>
  </si>
  <si>
    <t>Indbetaling fra debitorer (vejlaug)</t>
  </si>
  <si>
    <t>Omkostninger (Grundejerforening)</t>
  </si>
  <si>
    <t>(-)</t>
  </si>
  <si>
    <t>Omkostninger (Vejlaug)</t>
  </si>
  <si>
    <t>Overført til vejlaugets konto (sne)</t>
  </si>
  <si>
    <t>Overført til klyngekonto (C )</t>
  </si>
  <si>
    <t>Ændring i kreditorer (Grundejerfor.)</t>
  </si>
  <si>
    <t>Ændriger i kreditorer (Vejlaug)</t>
  </si>
  <si>
    <t>Likvider 31. dec. 2012</t>
  </si>
  <si>
    <t>Balance 31. dec. 2012</t>
  </si>
  <si>
    <t>Aktiver</t>
  </si>
  <si>
    <t>Passiver</t>
  </si>
  <si>
    <t>Bankkonto</t>
  </si>
  <si>
    <t>Vejlaug</t>
  </si>
  <si>
    <t>Klynge D</t>
  </si>
  <si>
    <t>Klynge C</t>
  </si>
  <si>
    <t>Kreditor: Søren Sømod</t>
  </si>
  <si>
    <t>Egenkapital</t>
  </si>
  <si>
    <t>Aktiver i alt</t>
  </si>
  <si>
    <t>Passiver i alt</t>
  </si>
  <si>
    <t>Godkendelse</t>
  </si>
  <si>
    <t>Bestyrelsen 17. januar 2013</t>
  </si>
  <si>
    <t>Grundejerforeningens revisorer den</t>
  </si>
  <si>
    <t>pbv. Jens Jørn Ramskov, kasserer</t>
  </si>
  <si>
    <t>Jørgen Kjærulff</t>
  </si>
  <si>
    <t xml:space="preserve"> Hans-Ole Ketting</t>
  </si>
  <si>
    <t>Vejlauget Pilekæret</t>
  </si>
  <si>
    <t>kr.</t>
  </si>
  <si>
    <t>Kontingent ulige side (23*367) via Grundejerforeningen</t>
  </si>
  <si>
    <t>Kontingent lige side (18*367)</t>
  </si>
  <si>
    <t>Snerydning januar</t>
  </si>
  <si>
    <t>Snerydning februar</t>
  </si>
  <si>
    <t>Snerydning december</t>
  </si>
  <si>
    <t>Tilgodehavende GP</t>
  </si>
  <si>
    <t>Forudbetalt kontingent 2013</t>
  </si>
  <si>
    <t>Jens Jørn Ramskov, formand</t>
  </si>
  <si>
    <t>Note: Forudbetalte kontingenter omfatter betaling fra ulige side (8,441 kr.) og 17 betalinger fra lige side (6.239 kr.).</t>
  </si>
  <si>
    <t>Der mangler kun betaling fra Rudersdal kommune, som ejer Pilekæret 53 (henregnes til lige side).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</si>
</sst>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/>
    <xf numFmtId="4" fontId="2" fillId="0" borderId="0" xfId="0" applyNumberFormat="1" applyFont="1"/>
    <xf numFmtId="0" fontId="4" fillId="0" borderId="0" xfId="0" applyFont="1"/>
    <xf numFmtId="0" fontId="5" fillId="0" borderId="0" xfId="0" applyFont="1"/>
    <xf numFmtId="43" fontId="0" fillId="0" borderId="0" xfId="1" applyFont="1"/>
    <xf numFmtId="43" fontId="2" fillId="0" borderId="0" xfId="1" applyFon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2" fillId="0" borderId="0" xfId="1" applyNumberFormat="1" applyFont="1"/>
    <xf numFmtId="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>
      <selection activeCell="A26" sqref="A26"/>
    </sheetView>
  </sheetViews>
  <sheetFormatPr defaultRowHeight="15"/>
  <cols>
    <col min="3" max="8" width="12.7109375" customWidth="1"/>
    <col min="10" max="10" width="11.85546875" bestFit="1" customWidth="1"/>
  </cols>
  <sheetData>
    <row r="1" spans="1:10" ht="26.25">
      <c r="A1" s="6" t="s">
        <v>10</v>
      </c>
    </row>
    <row r="3" spans="1:10" ht="18.75">
      <c r="A3" s="3" t="s">
        <v>23</v>
      </c>
      <c r="B3" s="5"/>
    </row>
    <row r="5" spans="1:10">
      <c r="A5" s="2" t="s">
        <v>0</v>
      </c>
      <c r="E5" t="s">
        <v>20</v>
      </c>
      <c r="F5" s="9" t="s">
        <v>21</v>
      </c>
      <c r="G5" s="9" t="s">
        <v>5</v>
      </c>
      <c r="J5" t="s">
        <v>5</v>
      </c>
    </row>
    <row r="6" spans="1:10">
      <c r="A6" t="s">
        <v>22</v>
      </c>
      <c r="E6" s="7">
        <f>23*2400</f>
        <v>55200</v>
      </c>
      <c r="F6" s="1">
        <v>50600</v>
      </c>
      <c r="G6" s="1"/>
    </row>
    <row r="7" spans="1:10">
      <c r="A7" t="s">
        <v>9</v>
      </c>
      <c r="E7" s="7">
        <v>1500</v>
      </c>
      <c r="F7" s="1">
        <v>1925</v>
      </c>
      <c r="G7" s="1"/>
    </row>
    <row r="8" spans="1:10">
      <c r="A8" t="s">
        <v>12</v>
      </c>
      <c r="E8" s="8">
        <f>SUM(E6:E7)</f>
        <v>56700</v>
      </c>
      <c r="F8" s="4">
        <f>SUM(F6:F7)</f>
        <v>52525</v>
      </c>
      <c r="G8" s="4"/>
    </row>
    <row r="9" spans="1:10">
      <c r="G9" s="1"/>
    </row>
    <row r="10" spans="1:10">
      <c r="A10" s="2" t="s">
        <v>7</v>
      </c>
      <c r="D10" s="10"/>
      <c r="F10" s="1"/>
      <c r="G10" s="7"/>
      <c r="H10" s="7"/>
      <c r="I10" s="7"/>
    </row>
    <row r="11" spans="1:10">
      <c r="A11" t="s">
        <v>1</v>
      </c>
      <c r="E11" s="7">
        <v>9000</v>
      </c>
      <c r="F11" s="7">
        <v>8775</v>
      </c>
      <c r="G11" s="7"/>
      <c r="H11" s="7"/>
      <c r="I11" s="7"/>
    </row>
    <row r="12" spans="1:10">
      <c r="A12" t="s">
        <v>18</v>
      </c>
      <c r="E12" s="7">
        <v>8441</v>
      </c>
      <c r="F12" s="7">
        <f>8441</f>
        <v>8441</v>
      </c>
      <c r="G12" s="7"/>
      <c r="H12" s="7"/>
      <c r="I12" s="7"/>
    </row>
    <row r="13" spans="1:10">
      <c r="A13" t="s">
        <v>19</v>
      </c>
      <c r="E13" s="7">
        <v>10000</v>
      </c>
      <c r="F13" s="7">
        <v>11432.5</v>
      </c>
      <c r="G13" s="7"/>
      <c r="H13" s="7"/>
      <c r="I13" s="7"/>
    </row>
    <row r="14" spans="1:10">
      <c r="A14" t="s">
        <v>4</v>
      </c>
      <c r="E14" s="7">
        <v>14500</v>
      </c>
      <c r="F14" s="7">
        <v>14084.52</v>
      </c>
      <c r="G14" s="7"/>
      <c r="H14" s="7"/>
      <c r="I14" s="7"/>
    </row>
    <row r="15" spans="1:10">
      <c r="A15" t="s">
        <v>2</v>
      </c>
      <c r="E15" s="7">
        <v>1700</v>
      </c>
      <c r="F15" s="7">
        <v>1697.25</v>
      </c>
      <c r="G15" s="7"/>
      <c r="H15" s="7"/>
      <c r="I15" s="7"/>
    </row>
    <row r="16" spans="1:10">
      <c r="A16" t="s">
        <v>3</v>
      </c>
      <c r="E16" s="7">
        <v>2000</v>
      </c>
      <c r="F16" s="7">
        <v>1603.75</v>
      </c>
      <c r="G16" s="7"/>
      <c r="H16" s="7"/>
      <c r="I16" s="7"/>
    </row>
    <row r="17" spans="1:10">
      <c r="A17" t="s">
        <v>17</v>
      </c>
      <c r="E17" s="7">
        <v>500</v>
      </c>
      <c r="F17" s="7">
        <v>830.5</v>
      </c>
      <c r="G17" s="7"/>
      <c r="H17" s="7"/>
      <c r="I17" s="7"/>
    </row>
    <row r="18" spans="1:10">
      <c r="A18" t="s">
        <v>6</v>
      </c>
      <c r="E18" s="7">
        <v>3500</v>
      </c>
      <c r="F18" s="7">
        <v>3200</v>
      </c>
      <c r="G18" s="7"/>
      <c r="H18" s="7"/>
      <c r="I18" s="7"/>
    </row>
    <row r="19" spans="1:10">
      <c r="A19" t="s">
        <v>13</v>
      </c>
      <c r="E19" s="7">
        <v>5000</v>
      </c>
      <c r="F19" s="7">
        <v>500</v>
      </c>
      <c r="G19" s="7"/>
      <c r="H19" s="7"/>
      <c r="I19" s="7"/>
    </row>
    <row r="20" spans="1:10">
      <c r="A20" t="s">
        <v>15</v>
      </c>
      <c r="E20" s="7">
        <v>1500</v>
      </c>
      <c r="F20" s="7">
        <v>1925</v>
      </c>
      <c r="G20" s="7"/>
      <c r="H20" s="7"/>
      <c r="I20" s="7"/>
    </row>
    <row r="21" spans="1:10">
      <c r="A21" t="s">
        <v>14</v>
      </c>
      <c r="E21" s="7">
        <v>300</v>
      </c>
      <c r="F21" s="7">
        <f>12*25</f>
        <v>300</v>
      </c>
      <c r="G21" s="7"/>
      <c r="H21" s="7"/>
      <c r="I21" s="7"/>
    </row>
    <row r="22" spans="1:10">
      <c r="A22" t="s">
        <v>11</v>
      </c>
      <c r="E22" s="8">
        <f>SUM(E11:E21)</f>
        <v>56441</v>
      </c>
      <c r="F22" s="8">
        <f>SUM(F11:F21)</f>
        <v>52789.520000000004</v>
      </c>
      <c r="G22" s="8"/>
      <c r="H22" s="7"/>
      <c r="I22" s="7"/>
    </row>
    <row r="23" spans="1:10">
      <c r="A23" s="2" t="s">
        <v>8</v>
      </c>
      <c r="B23" s="2"/>
      <c r="C23" s="2"/>
      <c r="D23" s="8"/>
      <c r="E23" s="8">
        <f>E8-E22</f>
        <v>259</v>
      </c>
      <c r="F23" s="8">
        <f>F8-F22</f>
        <v>-264.52000000000407</v>
      </c>
    </row>
    <row r="24" spans="1:10" ht="18.75">
      <c r="A24" s="3"/>
      <c r="D24" s="7"/>
    </row>
    <row r="25" spans="1:10">
      <c r="A25" s="2" t="s">
        <v>16</v>
      </c>
      <c r="B25" s="2"/>
      <c r="C25" s="2"/>
      <c r="D25" s="8"/>
      <c r="E25" s="7"/>
      <c r="F25" s="7"/>
      <c r="G25" s="7"/>
      <c r="H25" s="7"/>
      <c r="I25" s="7"/>
      <c r="J25" s="7"/>
    </row>
    <row r="26" spans="1:10">
      <c r="D26" s="7"/>
      <c r="E26" s="7"/>
      <c r="F26" s="7"/>
      <c r="G26" s="7"/>
      <c r="H26" s="7"/>
      <c r="I26" s="7"/>
      <c r="J26" s="7"/>
    </row>
    <row r="27" spans="1:10">
      <c r="D27" s="7"/>
      <c r="E27" s="7"/>
      <c r="F27" s="7"/>
      <c r="G27" s="7"/>
      <c r="H27" s="7"/>
      <c r="I27" s="7"/>
      <c r="J27" s="7"/>
    </row>
    <row r="28" spans="1:10">
      <c r="D28" s="7"/>
      <c r="E28" s="7"/>
      <c r="F28" s="7"/>
      <c r="G28" s="7"/>
      <c r="H28" s="7"/>
      <c r="I28" s="7"/>
      <c r="J28" s="7"/>
    </row>
    <row r="29" spans="1:10">
      <c r="D29" s="7"/>
      <c r="E29" s="7"/>
      <c r="F29" s="7"/>
      <c r="G29" s="7"/>
      <c r="H29" s="7"/>
      <c r="I29" s="7"/>
      <c r="J29" s="7"/>
    </row>
    <row r="30" spans="1:10">
      <c r="A30" s="2"/>
      <c r="B30" s="2"/>
      <c r="C30" s="2"/>
      <c r="D30" s="8"/>
      <c r="E30" s="7"/>
      <c r="F30" s="7"/>
      <c r="G30" s="7"/>
      <c r="H30" s="7"/>
      <c r="I30" s="7" t="s">
        <v>5</v>
      </c>
      <c r="J30" s="7"/>
    </row>
    <row r="31" spans="1:10">
      <c r="E31" s="7"/>
      <c r="F31" s="7"/>
      <c r="G31" s="7"/>
      <c r="H31" s="7"/>
      <c r="I31" s="7"/>
      <c r="J31" s="7"/>
    </row>
    <row r="32" spans="1:10" ht="18.75">
      <c r="A32" s="3"/>
      <c r="H32" s="7"/>
      <c r="I32" s="7"/>
      <c r="J32" s="7"/>
    </row>
    <row r="33" spans="1:7">
      <c r="A33" s="2"/>
      <c r="E33" s="2"/>
    </row>
    <row r="34" spans="1:7">
      <c r="C34" s="7"/>
      <c r="G34" s="7"/>
    </row>
    <row r="35" spans="1:7">
      <c r="C35" s="7"/>
      <c r="G35" s="7"/>
    </row>
    <row r="36" spans="1:7">
      <c r="C36" s="7"/>
      <c r="G36" s="7"/>
    </row>
    <row r="37" spans="1:7">
      <c r="A37" s="2"/>
      <c r="B37" s="2"/>
      <c r="C37" s="8"/>
      <c r="D37" s="2"/>
      <c r="E37" s="2"/>
      <c r="F37" s="2"/>
      <c r="G37" s="8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selection sqref="A1:H50"/>
    </sheetView>
  </sheetViews>
  <sheetFormatPr defaultRowHeight="15"/>
  <cols>
    <col min="4" max="4" width="11" customWidth="1"/>
    <col min="5" max="5" width="11.42578125" customWidth="1"/>
  </cols>
  <sheetData>
    <row r="1" spans="1:8" ht="26.25">
      <c r="A1" s="6" t="s">
        <v>10</v>
      </c>
    </row>
    <row r="3" spans="1:8" ht="18.75">
      <c r="A3" s="3" t="s">
        <v>24</v>
      </c>
      <c r="B3" s="5"/>
    </row>
    <row r="5" spans="1:8">
      <c r="A5" s="2" t="s">
        <v>0</v>
      </c>
      <c r="F5" s="9" t="s">
        <v>25</v>
      </c>
      <c r="G5" s="9" t="s">
        <v>26</v>
      </c>
    </row>
    <row r="6" spans="1:8">
      <c r="A6" t="s">
        <v>27</v>
      </c>
      <c r="F6" s="1">
        <v>50600</v>
      </c>
      <c r="G6" s="1">
        <v>50600</v>
      </c>
    </row>
    <row r="7" spans="1:8">
      <c r="A7" t="s">
        <v>9</v>
      </c>
      <c r="F7" s="1">
        <v>1925</v>
      </c>
      <c r="G7" s="1">
        <v>1500</v>
      </c>
    </row>
    <row r="8" spans="1:8">
      <c r="A8" t="s">
        <v>12</v>
      </c>
      <c r="F8" s="4">
        <f>SUM(F6:F7)</f>
        <v>52525</v>
      </c>
      <c r="G8" s="4">
        <f>SUM(G6:G7)</f>
        <v>52100</v>
      </c>
    </row>
    <row r="9" spans="1:8">
      <c r="A9" s="2" t="s">
        <v>7</v>
      </c>
      <c r="D9" s="10" t="s">
        <v>25</v>
      </c>
      <c r="E9" s="10" t="s">
        <v>26</v>
      </c>
      <c r="F9" s="1"/>
      <c r="G9" s="1"/>
    </row>
    <row r="10" spans="1:8">
      <c r="A10" t="s">
        <v>28</v>
      </c>
      <c r="D10" s="7">
        <v>8775</v>
      </c>
      <c r="E10" s="7">
        <v>8740</v>
      </c>
      <c r="F10" s="7"/>
      <c r="G10" s="7"/>
      <c r="H10" s="7"/>
    </row>
    <row r="11" spans="1:8">
      <c r="A11" t="s">
        <v>29</v>
      </c>
      <c r="D11" s="7">
        <f>8441</f>
        <v>8441</v>
      </c>
      <c r="E11" s="7">
        <v>4500</v>
      </c>
      <c r="F11" s="7"/>
      <c r="G11" s="7"/>
      <c r="H11" s="7"/>
    </row>
    <row r="12" spans="1:8">
      <c r="A12" t="s">
        <v>30</v>
      </c>
      <c r="D12" s="7">
        <v>11432.5</v>
      </c>
      <c r="E12" s="7">
        <v>7800</v>
      </c>
      <c r="F12" s="7"/>
      <c r="G12" s="7"/>
      <c r="H12" s="7"/>
    </row>
    <row r="13" spans="1:8">
      <c r="A13" t="s">
        <v>4</v>
      </c>
      <c r="D13" s="7">
        <v>14084.52</v>
      </c>
      <c r="E13" s="7">
        <v>14000</v>
      </c>
      <c r="F13" s="7"/>
      <c r="G13" s="7"/>
      <c r="H13" s="7"/>
    </row>
    <row r="14" spans="1:8">
      <c r="A14" t="s">
        <v>2</v>
      </c>
      <c r="D14" s="7">
        <v>1697.25</v>
      </c>
      <c r="E14" s="7">
        <v>1700</v>
      </c>
      <c r="F14" s="7"/>
      <c r="G14" s="7"/>
      <c r="H14" s="7"/>
    </row>
    <row r="15" spans="1:8">
      <c r="A15" t="s">
        <v>3</v>
      </c>
      <c r="D15" s="7">
        <v>1603.75</v>
      </c>
      <c r="E15" s="7">
        <v>2500</v>
      </c>
      <c r="F15" s="7"/>
      <c r="G15" s="7"/>
      <c r="H15" s="7"/>
    </row>
    <row r="16" spans="1:8">
      <c r="A16" t="s">
        <v>31</v>
      </c>
      <c r="D16" s="7">
        <v>830.5</v>
      </c>
      <c r="E16" s="7">
        <v>250</v>
      </c>
      <c r="F16" s="7"/>
      <c r="G16" s="7"/>
      <c r="H16" s="7"/>
    </row>
    <row r="17" spans="1:8">
      <c r="A17" t="s">
        <v>6</v>
      </c>
      <c r="D17" s="7">
        <v>3200</v>
      </c>
      <c r="E17" s="7">
        <v>3500</v>
      </c>
      <c r="F17" s="7"/>
      <c r="G17" s="7"/>
      <c r="H17" s="7"/>
    </row>
    <row r="18" spans="1:8">
      <c r="A18" t="s">
        <v>32</v>
      </c>
      <c r="D18" s="7">
        <v>500</v>
      </c>
      <c r="E18" s="7">
        <v>7000</v>
      </c>
      <c r="F18" s="7"/>
      <c r="G18" s="7"/>
      <c r="H18" s="7"/>
    </row>
    <row r="19" spans="1:8">
      <c r="A19" t="s">
        <v>33</v>
      </c>
      <c r="D19" s="7">
        <v>1925</v>
      </c>
      <c r="E19" s="7">
        <v>1500</v>
      </c>
      <c r="F19" s="7"/>
      <c r="G19" s="7"/>
      <c r="H19" s="7"/>
    </row>
    <row r="20" spans="1:8">
      <c r="A20" t="s">
        <v>14</v>
      </c>
      <c r="D20" s="7">
        <f>12*25</f>
        <v>300</v>
      </c>
      <c r="E20" s="7">
        <v>300</v>
      </c>
      <c r="F20" s="7"/>
      <c r="G20" s="7"/>
      <c r="H20" s="7"/>
    </row>
    <row r="21" spans="1:8">
      <c r="A21" t="s">
        <v>11</v>
      </c>
      <c r="D21" s="8">
        <f>SUM(D10:D20)</f>
        <v>52789.520000000004</v>
      </c>
      <c r="E21" s="8">
        <f>SUM(E10:E20)</f>
        <v>51790</v>
      </c>
      <c r="F21" s="7"/>
      <c r="G21" s="7"/>
      <c r="H21" s="7"/>
    </row>
    <row r="22" spans="1:8">
      <c r="A22" s="2" t="s">
        <v>8</v>
      </c>
      <c r="B22" s="2"/>
      <c r="C22" s="2"/>
      <c r="D22" s="8"/>
      <c r="E22" s="8"/>
      <c r="F22" s="8">
        <f>F8-D21</f>
        <v>-264.52000000000407</v>
      </c>
      <c r="G22" s="8">
        <f>G8-E21</f>
        <v>310</v>
      </c>
      <c r="H22" s="7"/>
    </row>
    <row r="24" spans="1:8" ht="18.75">
      <c r="A24" s="3" t="s">
        <v>34</v>
      </c>
      <c r="D24" s="7"/>
    </row>
    <row r="25" spans="1:8">
      <c r="A25" s="2" t="s">
        <v>35</v>
      </c>
      <c r="B25" s="2"/>
      <c r="C25" s="2"/>
      <c r="E25" s="11">
        <v>59315.91</v>
      </c>
      <c r="F25" s="7"/>
      <c r="G25" s="7"/>
      <c r="H25" s="7"/>
    </row>
    <row r="26" spans="1:8">
      <c r="A26" t="s">
        <v>36</v>
      </c>
      <c r="D26" t="s">
        <v>37</v>
      </c>
      <c r="E26" s="12">
        <f>F6+F7</f>
        <v>52525</v>
      </c>
      <c r="F26" s="7"/>
      <c r="G26" s="7"/>
      <c r="H26" s="7"/>
    </row>
    <row r="27" spans="1:8">
      <c r="A27" t="s">
        <v>38</v>
      </c>
      <c r="D27" t="s">
        <v>37</v>
      </c>
      <c r="E27" s="12">
        <f>17*367</f>
        <v>6239</v>
      </c>
      <c r="F27" s="7"/>
      <c r="G27" s="7"/>
      <c r="H27" s="7"/>
    </row>
    <row r="28" spans="1:8">
      <c r="A28" t="s">
        <v>39</v>
      </c>
      <c r="D28" t="s">
        <v>37</v>
      </c>
      <c r="E28" s="12">
        <v>367</v>
      </c>
      <c r="F28" s="7"/>
      <c r="G28" s="7"/>
      <c r="H28" s="7"/>
    </row>
    <row r="29" spans="1:8">
      <c r="A29" t="s">
        <v>40</v>
      </c>
      <c r="D29" t="s">
        <v>41</v>
      </c>
      <c r="E29" s="12">
        <f>D21</f>
        <v>52789.520000000004</v>
      </c>
      <c r="F29" s="7"/>
      <c r="H29" s="7"/>
    </row>
    <row r="30" spans="1:8">
      <c r="A30" t="s">
        <v>42</v>
      </c>
      <c r="D30" t="s">
        <v>41</v>
      </c>
      <c r="E30" s="12">
        <v>11667.25</v>
      </c>
      <c r="F30" s="7"/>
      <c r="G30" s="7"/>
      <c r="H30" s="7"/>
    </row>
    <row r="31" spans="1:8">
      <c r="A31" t="s">
        <v>43</v>
      </c>
      <c r="D31" t="s">
        <v>37</v>
      </c>
      <c r="E31" s="12">
        <v>8441</v>
      </c>
      <c r="F31" s="7"/>
      <c r="G31" s="7"/>
      <c r="H31" s="7"/>
    </row>
    <row r="32" spans="1:8">
      <c r="A32" t="s">
        <v>44</v>
      </c>
      <c r="D32" t="s">
        <v>37</v>
      </c>
      <c r="E32" s="12">
        <v>1925</v>
      </c>
      <c r="F32" s="7"/>
      <c r="G32" s="7"/>
      <c r="H32" s="7"/>
    </row>
    <row r="33" spans="1:8">
      <c r="A33" t="s">
        <v>45</v>
      </c>
      <c r="D33" t="s">
        <v>37</v>
      </c>
      <c r="E33" s="12">
        <v>7190</v>
      </c>
      <c r="F33" s="7"/>
      <c r="G33" s="7"/>
      <c r="H33" s="7"/>
    </row>
    <row r="34" spans="1:8">
      <c r="A34" t="s">
        <v>46</v>
      </c>
      <c r="D34" t="s">
        <v>37</v>
      </c>
      <c r="E34" s="1">
        <v>7190</v>
      </c>
      <c r="F34" s="7"/>
      <c r="G34" s="7"/>
      <c r="H34" s="7"/>
    </row>
    <row r="35" spans="1:8">
      <c r="A35" s="2" t="s">
        <v>47</v>
      </c>
      <c r="B35" s="2"/>
      <c r="C35" s="2"/>
      <c r="E35" s="11">
        <f>E25+E26+E27+E28-E29-E30+E31+E32+E33+E34</f>
        <v>78736.14</v>
      </c>
      <c r="F35" s="7"/>
      <c r="G35" s="7"/>
      <c r="H35" s="7"/>
    </row>
    <row r="36" spans="1:8">
      <c r="H36" s="7"/>
    </row>
    <row r="37" spans="1:8" ht="18.75">
      <c r="A37" s="3" t="s">
        <v>48</v>
      </c>
    </row>
    <row r="38" spans="1:8">
      <c r="A38" s="2" t="s">
        <v>49</v>
      </c>
      <c r="E38" s="2" t="s">
        <v>50</v>
      </c>
    </row>
    <row r="39" spans="1:8">
      <c r="A39" t="s">
        <v>51</v>
      </c>
      <c r="C39" s="7">
        <v>78736.14</v>
      </c>
      <c r="E39" t="s">
        <v>52</v>
      </c>
      <c r="G39" s="7">
        <v>31691</v>
      </c>
    </row>
    <row r="40" spans="1:8">
      <c r="A40" t="s">
        <v>5</v>
      </c>
      <c r="C40" s="7"/>
      <c r="E40" t="s">
        <v>53</v>
      </c>
      <c r="G40" s="7">
        <v>3000</v>
      </c>
    </row>
    <row r="41" spans="1:8">
      <c r="C41" s="7"/>
      <c r="E41" t="s">
        <v>54</v>
      </c>
      <c r="G41" s="7">
        <v>1925</v>
      </c>
    </row>
    <row r="42" spans="1:8">
      <c r="C42" s="7"/>
      <c r="E42" t="s">
        <v>55</v>
      </c>
      <c r="G42" s="7">
        <v>7190</v>
      </c>
    </row>
    <row r="43" spans="1:8">
      <c r="B43" s="2"/>
      <c r="D43" s="2"/>
      <c r="E43" t="s">
        <v>56</v>
      </c>
      <c r="F43" s="2"/>
      <c r="G43" s="7">
        <f>35194.66+F22</f>
        <v>34930.14</v>
      </c>
    </row>
    <row r="44" spans="1:8">
      <c r="A44" s="2" t="s">
        <v>57</v>
      </c>
      <c r="C44" s="8">
        <f>SUM(C39:C43)</f>
        <v>78736.14</v>
      </c>
      <c r="E44" s="2" t="s">
        <v>58</v>
      </c>
      <c r="G44" s="8">
        <f>SUM(G39:G43)</f>
        <v>78736.14</v>
      </c>
    </row>
    <row r="46" spans="1:8">
      <c r="A46" s="2" t="s">
        <v>59</v>
      </c>
    </row>
    <row r="47" spans="1:8">
      <c r="A47" t="s">
        <v>60</v>
      </c>
      <c r="E47" t="s">
        <v>61</v>
      </c>
    </row>
    <row r="50" spans="1:7">
      <c r="A50" t="s">
        <v>62</v>
      </c>
      <c r="E50" t="s">
        <v>63</v>
      </c>
      <c r="G50" t="s">
        <v>64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I14" sqref="I14"/>
    </sheetView>
  </sheetViews>
  <sheetFormatPr defaultRowHeight="15"/>
  <cols>
    <col min="3" max="7" width="12.7109375" customWidth="1"/>
  </cols>
  <sheetData>
    <row r="1" spans="1:7" ht="26.25">
      <c r="A1" s="6" t="s">
        <v>65</v>
      </c>
    </row>
    <row r="4" spans="1:7" ht="18.75">
      <c r="A4" s="3" t="s">
        <v>24</v>
      </c>
      <c r="B4" s="5"/>
    </row>
    <row r="6" spans="1:7">
      <c r="A6" s="2" t="s">
        <v>0</v>
      </c>
      <c r="F6" s="9" t="s">
        <v>66</v>
      </c>
      <c r="G6" s="9"/>
    </row>
    <row r="7" spans="1:7">
      <c r="A7" t="s">
        <v>67</v>
      </c>
      <c r="F7" s="1">
        <v>8441</v>
      </c>
      <c r="G7" s="1"/>
    </row>
    <row r="8" spans="1:7">
      <c r="A8" t="s">
        <v>68</v>
      </c>
      <c r="F8" s="1">
        <v>6606</v>
      </c>
      <c r="G8" s="1"/>
    </row>
    <row r="9" spans="1:7">
      <c r="A9" t="s">
        <v>12</v>
      </c>
      <c r="F9" s="4">
        <f>SUM(F7:F8)</f>
        <v>15047</v>
      </c>
      <c r="G9" s="1"/>
    </row>
    <row r="10" spans="1:7">
      <c r="G10" s="4"/>
    </row>
    <row r="11" spans="1:7">
      <c r="A11" s="2" t="s">
        <v>7</v>
      </c>
      <c r="E11" s="10"/>
      <c r="F11" s="1"/>
      <c r="G11" s="1"/>
    </row>
    <row r="12" spans="1:7">
      <c r="A12" t="s">
        <v>69</v>
      </c>
      <c r="E12" s="7">
        <v>1020</v>
      </c>
      <c r="F12" s="7"/>
      <c r="G12" s="7"/>
    </row>
    <row r="13" spans="1:7">
      <c r="A13" t="s">
        <v>70</v>
      </c>
      <c r="E13" s="7">
        <v>3222.5</v>
      </c>
      <c r="F13" s="7"/>
      <c r="G13" s="7"/>
    </row>
    <row r="14" spans="1:7">
      <c r="A14" t="s">
        <v>71</v>
      </c>
      <c r="E14" s="7">
        <v>7190</v>
      </c>
      <c r="F14" s="7"/>
      <c r="G14" s="7"/>
    </row>
    <row r="15" spans="1:7">
      <c r="A15" t="s">
        <v>31</v>
      </c>
      <c r="E15" s="7">
        <v>234.75</v>
      </c>
      <c r="F15" s="7"/>
      <c r="G15" s="7"/>
    </row>
    <row r="16" spans="1:7">
      <c r="A16" t="s">
        <v>11</v>
      </c>
      <c r="E16" s="4">
        <f>SUM(E12:E15)</f>
        <v>11667.25</v>
      </c>
      <c r="F16" s="7"/>
      <c r="G16" s="7"/>
    </row>
    <row r="17" spans="1:7">
      <c r="D17" s="7"/>
      <c r="E17" s="7"/>
      <c r="F17" s="7"/>
      <c r="G17" s="7"/>
    </row>
    <row r="18" spans="1:7">
      <c r="A18" s="2" t="s">
        <v>8</v>
      </c>
      <c r="D18" s="7"/>
      <c r="E18" s="7"/>
      <c r="F18" s="4">
        <f>F9-E16</f>
        <v>3379.75</v>
      </c>
      <c r="G18" s="7"/>
    </row>
    <row r="19" spans="1:7">
      <c r="D19" s="7"/>
      <c r="E19" s="7"/>
      <c r="F19" s="7"/>
      <c r="G19" s="7"/>
    </row>
    <row r="20" spans="1:7" ht="18.75">
      <c r="A20" s="3" t="s">
        <v>48</v>
      </c>
    </row>
    <row r="21" spans="1:7">
      <c r="A21" s="2" t="s">
        <v>49</v>
      </c>
      <c r="E21" s="2" t="s">
        <v>50</v>
      </c>
    </row>
    <row r="22" spans="1:7">
      <c r="A22" t="s">
        <v>72</v>
      </c>
      <c r="C22" s="7">
        <v>31691</v>
      </c>
      <c r="E22" t="s">
        <v>56</v>
      </c>
      <c r="G22" s="12">
        <f>6441.25+F18</f>
        <v>9821</v>
      </c>
    </row>
    <row r="23" spans="1:7">
      <c r="A23" t="s">
        <v>5</v>
      </c>
      <c r="C23" s="7"/>
      <c r="E23" t="s">
        <v>73</v>
      </c>
      <c r="G23" s="12">
        <v>14680</v>
      </c>
    </row>
    <row r="24" spans="1:7">
      <c r="C24" s="7"/>
      <c r="E24" t="s">
        <v>55</v>
      </c>
      <c r="G24" s="12">
        <v>7190</v>
      </c>
    </row>
    <row r="25" spans="1:7">
      <c r="A25" s="2" t="s">
        <v>57</v>
      </c>
      <c r="B25" s="2"/>
      <c r="C25" s="11">
        <f>C22+C23</f>
        <v>31691</v>
      </c>
      <c r="D25" s="2"/>
      <c r="E25" s="2" t="s">
        <v>58</v>
      </c>
      <c r="F25" s="2"/>
      <c r="G25" s="11">
        <f>SUM(G22:G24)</f>
        <v>31691</v>
      </c>
    </row>
    <row r="28" spans="1:7">
      <c r="A28" s="2" t="s">
        <v>74</v>
      </c>
    </row>
    <row r="30" spans="1:7">
      <c r="A30" t="s">
        <v>75</v>
      </c>
    </row>
    <row r="31" spans="1:7">
      <c r="A31" t="s">
        <v>76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Gp budget 2013</vt:lpstr>
      <vt:lpstr>GP årsafslutning</vt:lpstr>
      <vt:lpstr>vejlaug aslutning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Ramskov</dc:creator>
  <cp:lastModifiedBy>DK14989</cp:lastModifiedBy>
  <cp:lastPrinted>2012-01-07T14:47:06Z</cp:lastPrinted>
  <dcterms:created xsi:type="dcterms:W3CDTF">2012-01-07T11:12:52Z</dcterms:created>
  <dcterms:modified xsi:type="dcterms:W3CDTF">2013-02-23T21:42:18Z</dcterms:modified>
</cp:coreProperties>
</file>